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UDIOS_ECONO\HACIENDA_PUBLICA\PARA LA WEB\2026\Junio\TRIMESTRAL\Financiero\"/>
    </mc:Choice>
  </mc:AlternateContent>
  <bookViews>
    <workbookView xWindow="0" yWindow="0" windowWidth="20490" windowHeight="7365"/>
  </bookViews>
  <sheets>
    <sheet name="Hoja1" sheetId="1" r:id="rId1"/>
  </sheets>
  <definedNames>
    <definedName name="_xlnm._FilterDatabase" localSheetId="0" hidden="1">Hoja1!$A$1:$I$100</definedName>
    <definedName name="_xlnm.Print_Area" localSheetId="0">Hoja1!$C$1:$H$100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D93" i="1" l="1"/>
  <c r="D91" i="1"/>
  <c r="G90" i="1"/>
  <c r="F90" i="1"/>
  <c r="E90" i="1"/>
  <c r="G83" i="1"/>
  <c r="F83" i="1"/>
  <c r="E83" i="1"/>
  <c r="D83" i="1"/>
  <c r="G79" i="1"/>
  <c r="F79" i="1"/>
  <c r="E79" i="1"/>
  <c r="D79" i="1"/>
  <c r="G76" i="1"/>
  <c r="F76" i="1"/>
  <c r="E76" i="1"/>
  <c r="D76" i="1"/>
  <c r="G71" i="1"/>
  <c r="F71" i="1"/>
  <c r="E71" i="1"/>
  <c r="D71" i="1"/>
  <c r="G63" i="1"/>
  <c r="F63" i="1"/>
  <c r="E63" i="1"/>
  <c r="D63" i="1"/>
  <c r="G50" i="1"/>
  <c r="F50" i="1"/>
  <c r="E50" i="1"/>
  <c r="D50" i="1"/>
  <c r="G46" i="1"/>
  <c r="F46" i="1"/>
  <c r="E46" i="1"/>
  <c r="D46" i="1"/>
  <c r="G45" i="1"/>
  <c r="F45" i="1"/>
  <c r="E45" i="1"/>
  <c r="D45" i="1"/>
  <c r="G41" i="1"/>
  <c r="F41" i="1"/>
  <c r="E41" i="1"/>
  <c r="D41" i="1"/>
  <c r="G38" i="1"/>
  <c r="F38" i="1"/>
  <c r="E38" i="1"/>
  <c r="D38" i="1"/>
  <c r="G30" i="1"/>
  <c r="F30" i="1"/>
  <c r="E30" i="1"/>
  <c r="D30" i="1"/>
  <c r="G20" i="1"/>
  <c r="F20" i="1"/>
  <c r="E20" i="1"/>
  <c r="D20" i="1"/>
  <c r="G16" i="1"/>
  <c r="F16" i="1"/>
  <c r="E16" i="1"/>
  <c r="D16" i="1"/>
  <c r="G11" i="1"/>
  <c r="G10" i="1" s="1"/>
  <c r="F11" i="1"/>
  <c r="E11" i="1"/>
  <c r="D11" i="1"/>
  <c r="D10" i="1" l="1"/>
  <c r="D9" i="1" s="1"/>
  <c r="D8" i="1" s="1"/>
  <c r="G9" i="1"/>
  <c r="G8" i="1" s="1"/>
  <c r="D90" i="1"/>
  <c r="F10" i="1"/>
  <c r="F9" i="1" s="1"/>
  <c r="F8" i="1" s="1"/>
  <c r="E10" i="1"/>
  <c r="E9" i="1" s="1"/>
  <c r="E8" i="1" s="1"/>
  <c r="H46" i="1"/>
  <c r="H50" i="1"/>
  <c r="H63" i="1"/>
  <c r="H71" i="1"/>
  <c r="H76" i="1"/>
  <c r="H79" i="1"/>
  <c r="H83" i="1"/>
  <c r="H45" i="1" l="1"/>
  <c r="H90" i="1"/>
  <c r="H41" i="1" l="1"/>
  <c r="H38" i="1"/>
  <c r="H30" i="1"/>
  <c r="H16" i="1"/>
  <c r="H11" i="1"/>
  <c r="H10" i="1" l="1"/>
  <c r="H9" i="1" l="1"/>
  <c r="H8" i="1" l="1"/>
</calcChain>
</file>

<file path=xl/sharedStrings.xml><?xml version="1.0" encoding="utf-8"?>
<sst xmlns="http://schemas.openxmlformats.org/spreadsheetml/2006/main" count="104" uniqueCount="102">
  <si>
    <t>República de Panamá</t>
  </si>
  <si>
    <t>CONTRALORÍA GENERAL DE LA REPÚBLICA</t>
  </si>
  <si>
    <t>Instituto Nacional de Estadística y Censo</t>
  </si>
  <si>
    <t>Sector y actividad económica</t>
  </si>
  <si>
    <t>Marzo</t>
  </si>
  <si>
    <t>Junio</t>
  </si>
  <si>
    <t>Septiembre</t>
  </si>
  <si>
    <t xml:space="preserve">Diciembre       </t>
  </si>
  <si>
    <t xml:space="preserve">                         TOTAL</t>
  </si>
  <si>
    <t>Sector interno</t>
  </si>
  <si>
    <t>Sector externo</t>
  </si>
  <si>
    <t>(1)  Se refiere a los bancos oficiales y privados de licencia general.</t>
  </si>
  <si>
    <t>(2)  Incluye sector forestal.</t>
  </si>
  <si>
    <t>Fuente: Superintendencia de Bancos de Panamá.</t>
  </si>
  <si>
    <t>Agricultura (2)</t>
  </si>
  <si>
    <t>Leguminosas</t>
  </si>
  <si>
    <t>Cultivos</t>
  </si>
  <si>
    <t>Granos</t>
  </si>
  <si>
    <t>Frijol</t>
  </si>
  <si>
    <t>Silvicultura</t>
  </si>
  <si>
    <t>Ganadería</t>
  </si>
  <si>
    <t>Bovino</t>
  </si>
  <si>
    <t>Pesca</t>
  </si>
  <si>
    <t>Comercio</t>
  </si>
  <si>
    <t>Al por mayor</t>
  </si>
  <si>
    <t>Zona Libre</t>
  </si>
  <si>
    <t>Resto del país</t>
  </si>
  <si>
    <t>Al  por menor</t>
  </si>
  <si>
    <t>Servicios</t>
  </si>
  <si>
    <t>Industrias</t>
  </si>
  <si>
    <t>ONG</t>
  </si>
  <si>
    <t>Gobierno central</t>
  </si>
  <si>
    <t>Municipios</t>
  </si>
  <si>
    <t>Entidades autónomas.</t>
  </si>
  <si>
    <t>Cooperativas</t>
  </si>
  <si>
    <t>Compañías de seguros</t>
  </si>
  <si>
    <t>Empresas financieras</t>
  </si>
  <si>
    <t>Bancos casa matriz, sucursales</t>
  </si>
  <si>
    <t>Otros bancos</t>
  </si>
  <si>
    <t>Organismos internacionales</t>
  </si>
  <si>
    <t>Consumo personal</t>
  </si>
  <si>
    <t>Financieras</t>
  </si>
  <si>
    <t>Hipotecas</t>
  </si>
  <si>
    <t>Vivienda hipotecaria</t>
  </si>
  <si>
    <t>Hipoteca local comercial</t>
  </si>
  <si>
    <t>Préstamo personal</t>
  </si>
  <si>
    <t>Préstamo personal auto</t>
  </si>
  <si>
    <t>Segunda vivienda hipotecaria</t>
  </si>
  <si>
    <t>Vivienda interino</t>
  </si>
  <si>
    <t>Local comercial interino</t>
  </si>
  <si>
    <t>Infraestructura</t>
  </si>
  <si>
    <t>Otras construcciones</t>
  </si>
  <si>
    <t>Construcción</t>
  </si>
  <si>
    <t>Producción y generación eléctrica</t>
  </si>
  <si>
    <t>Alimentos, bebidas y tabaco</t>
  </si>
  <si>
    <t>Vestidos y zapatos</t>
  </si>
  <si>
    <t>Acero y materiales de construcción</t>
  </si>
  <si>
    <t>Petróleo y derivados</t>
  </si>
  <si>
    <t>Puertos y ferrocarriles</t>
  </si>
  <si>
    <t>Otras industrias manufactureras</t>
  </si>
  <si>
    <t>Turismo</t>
  </si>
  <si>
    <t>Transporte colectivo</t>
  </si>
  <si>
    <t>Transporte colegial</t>
  </si>
  <si>
    <t>Transporte selectivo</t>
  </si>
  <si>
    <t>Industrial y comercial</t>
  </si>
  <si>
    <t>Educación</t>
  </si>
  <si>
    <t>Esparcimiento, bares, casinos, etc.</t>
  </si>
  <si>
    <t>Restaurantes</t>
  </si>
  <si>
    <t>Alquileres y mantenimiento</t>
  </si>
  <si>
    <t>Médicos</t>
  </si>
  <si>
    <t>Otros servicios</t>
  </si>
  <si>
    <t>Comunicaciones</t>
  </si>
  <si>
    <t>Minas y Canteras</t>
  </si>
  <si>
    <t>Acuicultura</t>
  </si>
  <si>
    <t>Minas</t>
  </si>
  <si>
    <t>Canteras</t>
  </si>
  <si>
    <t>Salinas</t>
  </si>
  <si>
    <t>Porcino</t>
  </si>
  <si>
    <t>Avícola</t>
  </si>
  <si>
    <t>Caballar</t>
  </si>
  <si>
    <t>Otros animales</t>
  </si>
  <si>
    <t>Leche fresca</t>
  </si>
  <si>
    <t>Apicultura</t>
  </si>
  <si>
    <t>Arroz</t>
  </si>
  <si>
    <t>Maíz</t>
  </si>
  <si>
    <t>Sorgo</t>
  </si>
  <si>
    <t>Otros granos</t>
  </si>
  <si>
    <t>Otras leguminosas</t>
  </si>
  <si>
    <t>Café</t>
  </si>
  <si>
    <t>Banano</t>
  </si>
  <si>
    <t>Papa</t>
  </si>
  <si>
    <t>Cebolla</t>
  </si>
  <si>
    <t>Tomate</t>
  </si>
  <si>
    <t>Caña</t>
  </si>
  <si>
    <t>Forestal</t>
  </si>
  <si>
    <t>Otros cultivos</t>
  </si>
  <si>
    <t>Soya</t>
  </si>
  <si>
    <t>NOTA: Debido al redondeo del computador, la suma puede no coincidir.</t>
  </si>
  <si>
    <t>Saldo de los préstamos concedidos por el Sistema Bancario Nacional (1)                                                                                                                 (En millones de balboas)</t>
  </si>
  <si>
    <t>Sector público</t>
  </si>
  <si>
    <t>0    Cuando la cantidad es menor a la mitad de la unidad o fracción decimal adoptada, para la expresión del dato.</t>
  </si>
  <si>
    <t>Cuadro 9. SALDO DE LOS PRÉSTAMOS CONCEDIDOS POR EL SISTEMA BANCARIO NACIONAL, SEGÚN SECTOR Y ACTIVIDAD ECONÓMICA, AL FINAL DE CADA TRIMESTRE: AÑOS 2025 Y PRIMER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</si>
</sst>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 * #,##0_ ;_ * \-#,##0_ ;_ * &quot;-&quot;_ ;_ @_ "/>
    <numFmt numFmtId="165" formatCode="_ * #,##0_ ;_ * \-#,##0_ ;_ * &quot;-&quot;??_ ;_ @_ "/>
    <numFmt numFmtId="166" formatCode="_-* #,##0_-;\-* #,##0_-;_-* &quot;-&quot;??_-;_-@_-"/>
    <numFmt numFmtId="167" formatCode="_-* #,##0.000_-;\-* #,##0.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164" fontId="3" fillId="0" borderId="2" xfId="0" applyNumberFormat="1" applyFont="1" applyBorder="1"/>
    <xf numFmtId="0" fontId="2" fillId="0" borderId="0" xfId="0" applyFont="1"/>
    <xf numFmtId="165" fontId="2" fillId="0" borderId="2" xfId="1" applyNumberFormat="1" applyFont="1" applyBorder="1"/>
    <xf numFmtId="0" fontId="2" fillId="0" borderId="0" xfId="0" applyFont="1" applyBorder="1"/>
    <xf numFmtId="164" fontId="3" fillId="0" borderId="4" xfId="0" applyNumberFormat="1" applyFont="1" applyBorder="1"/>
    <xf numFmtId="165" fontId="2" fillId="0" borderId="4" xfId="1" applyNumberFormat="1" applyFont="1" applyBorder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left" indent="3"/>
    </xf>
    <xf numFmtId="0" fontId="2" fillId="0" borderId="0" xfId="0" applyFont="1" applyAlignment="1">
      <alignment horizontal="left" indent="5"/>
    </xf>
    <xf numFmtId="0" fontId="2" fillId="0" borderId="0" xfId="0" applyFont="1" applyFill="1" applyAlignment="1">
      <alignment horizontal="left" indent="7"/>
    </xf>
    <xf numFmtId="0" fontId="4" fillId="0" borderId="0" xfId="0" applyFont="1" applyAlignment="1">
      <alignment horizontal="left" indent="5"/>
    </xf>
    <xf numFmtId="0" fontId="2" fillId="0" borderId="0" xfId="0" applyFont="1" applyAlignment="1">
      <alignment horizontal="left" indent="7"/>
    </xf>
    <xf numFmtId="0" fontId="2" fillId="0" borderId="0" xfId="0" applyFont="1" applyAlignment="1">
      <alignment horizontal="left" indent="3"/>
    </xf>
    <xf numFmtId="0" fontId="2" fillId="0" borderId="0" xfId="0" applyFont="1" applyFill="1" applyAlignment="1">
      <alignment horizontal="left" indent="5"/>
    </xf>
    <xf numFmtId="0" fontId="2" fillId="0" borderId="0" xfId="0" applyFont="1" applyFill="1" applyAlignment="1">
      <alignment horizontal="left" indent="3"/>
    </xf>
    <xf numFmtId="0" fontId="2" fillId="0" borderId="1" xfId="0" applyFont="1" applyBorder="1"/>
    <xf numFmtId="165" fontId="4" fillId="0" borderId="2" xfId="1" applyNumberFormat="1" applyFont="1" applyBorder="1"/>
    <xf numFmtId="0" fontId="4" fillId="0" borderId="0" xfId="0" applyFont="1" applyFill="1" applyAlignment="1">
      <alignment horizontal="left" indent="5"/>
    </xf>
    <xf numFmtId="164" fontId="3" fillId="0" borderId="0" xfId="0" applyNumberFormat="1" applyFont="1" applyBorder="1"/>
    <xf numFmtId="165" fontId="2" fillId="0" borderId="0" xfId="1" applyNumberFormat="1" applyFont="1" applyBorder="1"/>
    <xf numFmtId="0" fontId="6" fillId="2" borderId="7" xfId="0" applyFont="1" applyFill="1" applyBorder="1" applyAlignment="1">
      <alignment horizontal="center" vertical="center" wrapText="1"/>
    </xf>
    <xf numFmtId="0" fontId="4" fillId="0" borderId="0" xfId="0" applyFont="1" applyFill="1"/>
    <xf numFmtId="166" fontId="4" fillId="0" borderId="0" xfId="0" applyNumberFormat="1" applyFont="1" applyFill="1"/>
    <xf numFmtId="164" fontId="2" fillId="0" borderId="0" xfId="0" applyNumberFormat="1" applyFont="1" applyBorder="1"/>
    <xf numFmtId="165" fontId="4" fillId="0" borderId="1" xfId="1" applyNumberFormat="1" applyFont="1" applyBorder="1"/>
    <xf numFmtId="164" fontId="3" fillId="0" borderId="10" xfId="0" applyNumberFormat="1" applyFont="1" applyBorder="1"/>
    <xf numFmtId="165" fontId="4" fillId="0" borderId="4" xfId="1" applyNumberFormat="1" applyFont="1" applyBorder="1"/>
    <xf numFmtId="165" fontId="4" fillId="0" borderId="3" xfId="1" applyNumberFormat="1" applyFont="1" applyBorder="1"/>
    <xf numFmtId="164" fontId="3" fillId="0" borderId="11" xfId="0" applyNumberFormat="1" applyFont="1" applyBorder="1"/>
    <xf numFmtId="0" fontId="6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6" fillId="2" borderId="8" xfId="0" applyFont="1" applyFill="1" applyBorder="1" applyAlignment="1">
      <alignment horizontal="center" vertical="center" wrapText="1"/>
    </xf>
    <xf numFmtId="165" fontId="4" fillId="0" borderId="15" xfId="1" applyNumberFormat="1" applyFont="1" applyBorder="1"/>
    <xf numFmtId="165" fontId="2" fillId="0" borderId="2" xfId="1" applyNumberFormat="1" applyFont="1" applyFill="1" applyBorder="1"/>
    <xf numFmtId="167" fontId="4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Continuous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showGridLines="0" tabSelected="1" topLeftCell="B1" zoomScaleNormal="100" workbookViewId="0">
      <selection activeCell="C5" sqref="C5:C7"/>
    </sheetView>
  </sheetViews>
  <sheetFormatPr baseColWidth="10" defaultRowHeight="12.75" x14ac:dyDescent="0.2"/>
  <cols>
    <col min="1" max="1" width="3.5703125" style="7" hidden="1" customWidth="1"/>
    <col min="2" max="2" width="3.7109375" style="7" customWidth="1"/>
    <col min="3" max="3" width="38.42578125" style="7" customWidth="1"/>
    <col min="4" max="8" width="14.7109375" style="7" customWidth="1"/>
    <col min="9" max="237" width="11.42578125" style="7"/>
    <col min="238" max="238" width="42.7109375" style="7" customWidth="1"/>
    <col min="239" max="245" width="13.140625" style="7" customWidth="1"/>
    <col min="246" max="493" width="11.42578125" style="7"/>
    <col min="494" max="494" width="42.7109375" style="7" customWidth="1"/>
    <col min="495" max="501" width="13.140625" style="7" customWidth="1"/>
    <col min="502" max="749" width="11.42578125" style="7"/>
    <col min="750" max="750" width="42.7109375" style="7" customWidth="1"/>
    <col min="751" max="757" width="13.140625" style="7" customWidth="1"/>
    <col min="758" max="1005" width="11.42578125" style="7"/>
    <col min="1006" max="1006" width="42.7109375" style="7" customWidth="1"/>
    <col min="1007" max="1013" width="13.140625" style="7" customWidth="1"/>
    <col min="1014" max="1261" width="11.42578125" style="7"/>
    <col min="1262" max="1262" width="42.7109375" style="7" customWidth="1"/>
    <col min="1263" max="1269" width="13.140625" style="7" customWidth="1"/>
    <col min="1270" max="1517" width="11.42578125" style="7"/>
    <col min="1518" max="1518" width="42.7109375" style="7" customWidth="1"/>
    <col min="1519" max="1525" width="13.140625" style="7" customWidth="1"/>
    <col min="1526" max="1773" width="11.42578125" style="7"/>
    <col min="1774" max="1774" width="42.7109375" style="7" customWidth="1"/>
    <col min="1775" max="1781" width="13.140625" style="7" customWidth="1"/>
    <col min="1782" max="2029" width="11.42578125" style="7"/>
    <col min="2030" max="2030" width="42.7109375" style="7" customWidth="1"/>
    <col min="2031" max="2037" width="13.140625" style="7" customWidth="1"/>
    <col min="2038" max="2285" width="11.42578125" style="7"/>
    <col min="2286" max="2286" width="42.7109375" style="7" customWidth="1"/>
    <col min="2287" max="2293" width="13.140625" style="7" customWidth="1"/>
    <col min="2294" max="2541" width="11.42578125" style="7"/>
    <col min="2542" max="2542" width="42.7109375" style="7" customWidth="1"/>
    <col min="2543" max="2549" width="13.140625" style="7" customWidth="1"/>
    <col min="2550" max="2797" width="11.42578125" style="7"/>
    <col min="2798" max="2798" width="42.7109375" style="7" customWidth="1"/>
    <col min="2799" max="2805" width="13.140625" style="7" customWidth="1"/>
    <col min="2806" max="3053" width="11.42578125" style="7"/>
    <col min="3054" max="3054" width="42.7109375" style="7" customWidth="1"/>
    <col min="3055" max="3061" width="13.140625" style="7" customWidth="1"/>
    <col min="3062" max="3309" width="11.42578125" style="7"/>
    <col min="3310" max="3310" width="42.7109375" style="7" customWidth="1"/>
    <col min="3311" max="3317" width="13.140625" style="7" customWidth="1"/>
    <col min="3318" max="3565" width="11.42578125" style="7"/>
    <col min="3566" max="3566" width="42.7109375" style="7" customWidth="1"/>
    <col min="3567" max="3573" width="13.140625" style="7" customWidth="1"/>
    <col min="3574" max="3821" width="11.42578125" style="7"/>
    <col min="3822" max="3822" width="42.7109375" style="7" customWidth="1"/>
    <col min="3823" max="3829" width="13.140625" style="7" customWidth="1"/>
    <col min="3830" max="4077" width="11.42578125" style="7"/>
    <col min="4078" max="4078" width="42.7109375" style="7" customWidth="1"/>
    <col min="4079" max="4085" width="13.140625" style="7" customWidth="1"/>
    <col min="4086" max="4333" width="11.42578125" style="7"/>
    <col min="4334" max="4334" width="42.7109375" style="7" customWidth="1"/>
    <col min="4335" max="4341" width="13.140625" style="7" customWidth="1"/>
    <col min="4342" max="4589" width="11.42578125" style="7"/>
    <col min="4590" max="4590" width="42.7109375" style="7" customWidth="1"/>
    <col min="4591" max="4597" width="13.140625" style="7" customWidth="1"/>
    <col min="4598" max="4845" width="11.42578125" style="7"/>
    <col min="4846" max="4846" width="42.7109375" style="7" customWidth="1"/>
    <col min="4847" max="4853" width="13.140625" style="7" customWidth="1"/>
    <col min="4854" max="5101" width="11.42578125" style="7"/>
    <col min="5102" max="5102" width="42.7109375" style="7" customWidth="1"/>
    <col min="5103" max="5109" width="13.140625" style="7" customWidth="1"/>
    <col min="5110" max="5357" width="11.42578125" style="7"/>
    <col min="5358" max="5358" width="42.7109375" style="7" customWidth="1"/>
    <col min="5359" max="5365" width="13.140625" style="7" customWidth="1"/>
    <col min="5366" max="5613" width="11.42578125" style="7"/>
    <col min="5614" max="5614" width="42.7109375" style="7" customWidth="1"/>
    <col min="5615" max="5621" width="13.140625" style="7" customWidth="1"/>
    <col min="5622" max="5869" width="11.42578125" style="7"/>
    <col min="5870" max="5870" width="42.7109375" style="7" customWidth="1"/>
    <col min="5871" max="5877" width="13.140625" style="7" customWidth="1"/>
    <col min="5878" max="6125" width="11.42578125" style="7"/>
    <col min="6126" max="6126" width="42.7109375" style="7" customWidth="1"/>
    <col min="6127" max="6133" width="13.140625" style="7" customWidth="1"/>
    <col min="6134" max="6381" width="11.42578125" style="7"/>
    <col min="6382" max="6382" width="42.7109375" style="7" customWidth="1"/>
    <col min="6383" max="6389" width="13.140625" style="7" customWidth="1"/>
    <col min="6390" max="6637" width="11.42578125" style="7"/>
    <col min="6638" max="6638" width="42.7109375" style="7" customWidth="1"/>
    <col min="6639" max="6645" width="13.140625" style="7" customWidth="1"/>
    <col min="6646" max="6893" width="11.42578125" style="7"/>
    <col min="6894" max="6894" width="42.7109375" style="7" customWidth="1"/>
    <col min="6895" max="6901" width="13.140625" style="7" customWidth="1"/>
    <col min="6902" max="7149" width="11.42578125" style="7"/>
    <col min="7150" max="7150" width="42.7109375" style="7" customWidth="1"/>
    <col min="7151" max="7157" width="13.140625" style="7" customWidth="1"/>
    <col min="7158" max="7405" width="11.42578125" style="7"/>
    <col min="7406" max="7406" width="42.7109375" style="7" customWidth="1"/>
    <col min="7407" max="7413" width="13.140625" style="7" customWidth="1"/>
    <col min="7414" max="7661" width="11.42578125" style="7"/>
    <col min="7662" max="7662" width="42.7109375" style="7" customWidth="1"/>
    <col min="7663" max="7669" width="13.140625" style="7" customWidth="1"/>
    <col min="7670" max="7917" width="11.42578125" style="7"/>
    <col min="7918" max="7918" width="42.7109375" style="7" customWidth="1"/>
    <col min="7919" max="7925" width="13.140625" style="7" customWidth="1"/>
    <col min="7926" max="8173" width="11.42578125" style="7"/>
    <col min="8174" max="8174" width="42.7109375" style="7" customWidth="1"/>
    <col min="8175" max="8181" width="13.140625" style="7" customWidth="1"/>
    <col min="8182" max="8429" width="11.42578125" style="7"/>
    <col min="8430" max="8430" width="42.7109375" style="7" customWidth="1"/>
    <col min="8431" max="8437" width="13.140625" style="7" customWidth="1"/>
    <col min="8438" max="8685" width="11.42578125" style="7"/>
    <col min="8686" max="8686" width="42.7109375" style="7" customWidth="1"/>
    <col min="8687" max="8693" width="13.140625" style="7" customWidth="1"/>
    <col min="8694" max="8941" width="11.42578125" style="7"/>
    <col min="8942" max="8942" width="42.7109375" style="7" customWidth="1"/>
    <col min="8943" max="8949" width="13.140625" style="7" customWidth="1"/>
    <col min="8950" max="9197" width="11.42578125" style="7"/>
    <col min="9198" max="9198" width="42.7109375" style="7" customWidth="1"/>
    <col min="9199" max="9205" width="13.140625" style="7" customWidth="1"/>
    <col min="9206" max="9453" width="11.42578125" style="7"/>
    <col min="9454" max="9454" width="42.7109375" style="7" customWidth="1"/>
    <col min="9455" max="9461" width="13.140625" style="7" customWidth="1"/>
    <col min="9462" max="9709" width="11.42578125" style="7"/>
    <col min="9710" max="9710" width="42.7109375" style="7" customWidth="1"/>
    <col min="9711" max="9717" width="13.140625" style="7" customWidth="1"/>
    <col min="9718" max="9965" width="11.42578125" style="7"/>
    <col min="9966" max="9966" width="42.7109375" style="7" customWidth="1"/>
    <col min="9967" max="9973" width="13.140625" style="7" customWidth="1"/>
    <col min="9974" max="10221" width="11.42578125" style="7"/>
    <col min="10222" max="10222" width="42.7109375" style="7" customWidth="1"/>
    <col min="10223" max="10229" width="13.140625" style="7" customWidth="1"/>
    <col min="10230" max="10477" width="11.42578125" style="7"/>
    <col min="10478" max="10478" width="42.7109375" style="7" customWidth="1"/>
    <col min="10479" max="10485" width="13.140625" style="7" customWidth="1"/>
    <col min="10486" max="10733" width="11.42578125" style="7"/>
    <col min="10734" max="10734" width="42.7109375" style="7" customWidth="1"/>
    <col min="10735" max="10741" width="13.140625" style="7" customWidth="1"/>
    <col min="10742" max="10989" width="11.42578125" style="7"/>
    <col min="10990" max="10990" width="42.7109375" style="7" customWidth="1"/>
    <col min="10991" max="10997" width="13.140625" style="7" customWidth="1"/>
    <col min="10998" max="11245" width="11.42578125" style="7"/>
    <col min="11246" max="11246" width="42.7109375" style="7" customWidth="1"/>
    <col min="11247" max="11253" width="13.140625" style="7" customWidth="1"/>
    <col min="11254" max="11501" width="11.42578125" style="7"/>
    <col min="11502" max="11502" width="42.7109375" style="7" customWidth="1"/>
    <col min="11503" max="11509" width="13.140625" style="7" customWidth="1"/>
    <col min="11510" max="11757" width="11.42578125" style="7"/>
    <col min="11758" max="11758" width="42.7109375" style="7" customWidth="1"/>
    <col min="11759" max="11765" width="13.140625" style="7" customWidth="1"/>
    <col min="11766" max="12013" width="11.42578125" style="7"/>
    <col min="12014" max="12014" width="42.7109375" style="7" customWidth="1"/>
    <col min="12015" max="12021" width="13.140625" style="7" customWidth="1"/>
    <col min="12022" max="12269" width="11.42578125" style="7"/>
    <col min="12270" max="12270" width="42.7109375" style="7" customWidth="1"/>
    <col min="12271" max="12277" width="13.140625" style="7" customWidth="1"/>
    <col min="12278" max="12525" width="11.42578125" style="7"/>
    <col min="12526" max="12526" width="42.7109375" style="7" customWidth="1"/>
    <col min="12527" max="12533" width="13.140625" style="7" customWidth="1"/>
    <col min="12534" max="12781" width="11.42578125" style="7"/>
    <col min="12782" max="12782" width="42.7109375" style="7" customWidth="1"/>
    <col min="12783" max="12789" width="13.140625" style="7" customWidth="1"/>
    <col min="12790" max="13037" width="11.42578125" style="7"/>
    <col min="13038" max="13038" width="42.7109375" style="7" customWidth="1"/>
    <col min="13039" max="13045" width="13.140625" style="7" customWidth="1"/>
    <col min="13046" max="13293" width="11.42578125" style="7"/>
    <col min="13294" max="13294" width="42.7109375" style="7" customWidth="1"/>
    <col min="13295" max="13301" width="13.140625" style="7" customWidth="1"/>
    <col min="13302" max="13549" width="11.42578125" style="7"/>
    <col min="13550" max="13550" width="42.7109375" style="7" customWidth="1"/>
    <col min="13551" max="13557" width="13.140625" style="7" customWidth="1"/>
    <col min="13558" max="13805" width="11.42578125" style="7"/>
    <col min="13806" max="13806" width="42.7109375" style="7" customWidth="1"/>
    <col min="13807" max="13813" width="13.140625" style="7" customWidth="1"/>
    <col min="13814" max="14061" width="11.42578125" style="7"/>
    <col min="14062" max="14062" width="42.7109375" style="7" customWidth="1"/>
    <col min="14063" max="14069" width="13.140625" style="7" customWidth="1"/>
    <col min="14070" max="14317" width="11.42578125" style="7"/>
    <col min="14318" max="14318" width="42.7109375" style="7" customWidth="1"/>
    <col min="14319" max="14325" width="13.140625" style="7" customWidth="1"/>
    <col min="14326" max="14573" width="11.42578125" style="7"/>
    <col min="14574" max="14574" width="42.7109375" style="7" customWidth="1"/>
    <col min="14575" max="14581" width="13.140625" style="7" customWidth="1"/>
    <col min="14582" max="14829" width="11.42578125" style="7"/>
    <col min="14830" max="14830" width="42.7109375" style="7" customWidth="1"/>
    <col min="14831" max="14837" width="13.140625" style="7" customWidth="1"/>
    <col min="14838" max="15085" width="11.42578125" style="7"/>
    <col min="15086" max="15086" width="42.7109375" style="7" customWidth="1"/>
    <col min="15087" max="15093" width="13.140625" style="7" customWidth="1"/>
    <col min="15094" max="15341" width="11.42578125" style="7"/>
    <col min="15342" max="15342" width="42.7109375" style="7" customWidth="1"/>
    <col min="15343" max="15349" width="13.140625" style="7" customWidth="1"/>
    <col min="15350" max="15597" width="11.42578125" style="7"/>
    <col min="15598" max="15598" width="42.7109375" style="7" customWidth="1"/>
    <col min="15599" max="15605" width="13.140625" style="7" customWidth="1"/>
    <col min="15606" max="15853" width="11.42578125" style="7"/>
    <col min="15854" max="15854" width="42.7109375" style="7" customWidth="1"/>
    <col min="15855" max="15861" width="13.140625" style="7" customWidth="1"/>
    <col min="15862" max="16109" width="11.42578125" style="7"/>
    <col min="16110" max="16110" width="42.7109375" style="7" customWidth="1"/>
    <col min="16111" max="16117" width="13.140625" style="7" customWidth="1"/>
    <col min="16118" max="16384" width="11.42578125" style="7"/>
  </cols>
  <sheetData>
    <row r="1" spans="1:8" x14ac:dyDescent="0.2">
      <c r="C1" s="37" t="s">
        <v>0</v>
      </c>
      <c r="D1" s="37"/>
      <c r="E1" s="37"/>
      <c r="F1" s="37"/>
      <c r="G1" s="37"/>
      <c r="H1" s="37"/>
    </row>
    <row r="2" spans="1:8" ht="14.25" customHeight="1" x14ac:dyDescent="0.2">
      <c r="C2" s="38" t="s">
        <v>1</v>
      </c>
      <c r="D2" s="38"/>
      <c r="E2" s="38"/>
      <c r="F2" s="38"/>
      <c r="G2" s="38"/>
      <c r="H2" s="38"/>
    </row>
    <row r="3" spans="1:8" ht="15" customHeight="1" x14ac:dyDescent="0.2">
      <c r="C3" s="37" t="s">
        <v>2</v>
      </c>
      <c r="D3" s="37"/>
      <c r="E3" s="37"/>
      <c r="F3" s="37"/>
      <c r="G3" s="37"/>
      <c r="H3" s="37"/>
    </row>
    <row r="4" spans="1:8" ht="40.5" customHeight="1" x14ac:dyDescent="0.2">
      <c r="C4" s="44" t="s">
        <v>101</v>
      </c>
      <c r="D4" s="44"/>
      <c r="E4" s="44"/>
      <c r="F4" s="44"/>
      <c r="G4" s="44"/>
      <c r="H4" s="44"/>
    </row>
    <row r="5" spans="1:8" ht="30" customHeight="1" x14ac:dyDescent="0.2">
      <c r="C5" s="39" t="s">
        <v>3</v>
      </c>
      <c r="D5" s="42" t="s">
        <v>98</v>
      </c>
      <c r="E5" s="43"/>
      <c r="F5" s="43"/>
      <c r="G5" s="43"/>
      <c r="H5" s="43"/>
    </row>
    <row r="6" spans="1:8" ht="16.5" customHeight="1" x14ac:dyDescent="0.2">
      <c r="C6" s="40"/>
      <c r="D6" s="42">
        <v>2025</v>
      </c>
      <c r="E6" s="43"/>
      <c r="F6" s="43"/>
      <c r="G6" s="43"/>
      <c r="H6" s="33">
        <v>2026</v>
      </c>
    </row>
    <row r="7" spans="1:8" ht="16.5" customHeight="1" x14ac:dyDescent="0.2">
      <c r="C7" s="41"/>
      <c r="D7" s="22" t="s">
        <v>4</v>
      </c>
      <c r="E7" s="22" t="s">
        <v>5</v>
      </c>
      <c r="F7" s="22" t="s">
        <v>6</v>
      </c>
      <c r="G7" s="22" t="s">
        <v>7</v>
      </c>
      <c r="H7" s="31" t="s">
        <v>4</v>
      </c>
    </row>
    <row r="8" spans="1:8" ht="21" customHeight="1" x14ac:dyDescent="0.2">
      <c r="C8" s="32" t="s">
        <v>8</v>
      </c>
      <c r="D8" s="27">
        <f t="shared" ref="D8:G8" si="0">D9+D95</f>
        <v>90447.639961730019</v>
      </c>
      <c r="E8" s="27">
        <f t="shared" si="0"/>
        <v>92096.006670959992</v>
      </c>
      <c r="F8" s="27">
        <f t="shared" si="0"/>
        <v>92142.232016309994</v>
      </c>
      <c r="G8" s="30">
        <f t="shared" si="0"/>
        <v>92098.053191669998</v>
      </c>
      <c r="H8" s="30">
        <f t="shared" ref="H8" si="1">H9+H95</f>
        <v>92603.48739332</v>
      </c>
    </row>
    <row r="9" spans="1:8" ht="15" customHeight="1" x14ac:dyDescent="0.2">
      <c r="C9" s="2" t="s">
        <v>9</v>
      </c>
      <c r="D9" s="5">
        <f t="shared" ref="D9:G9" si="2">D10+D30+D38+D41+D45+D50+D63+D70+D71+D76+D79+D83+D94+D90</f>
        <v>64249.861374180015</v>
      </c>
      <c r="E9" s="20">
        <f t="shared" si="2"/>
        <v>64773.589949459994</v>
      </c>
      <c r="F9" s="1">
        <f t="shared" si="2"/>
        <v>64609.432618229992</v>
      </c>
      <c r="G9" s="1">
        <f t="shared" si="2"/>
        <v>64198.96095932</v>
      </c>
      <c r="H9" s="1">
        <f t="shared" ref="H9" si="3">H10+H30+H38+H41+H45+H50+H63+H70+H71+H76+H79+H83+H94+H90</f>
        <v>64257.869601600003</v>
      </c>
    </row>
    <row r="10" spans="1:8" ht="14.1" customHeight="1" x14ac:dyDescent="0.2">
      <c r="C10" s="9" t="s">
        <v>14</v>
      </c>
      <c r="D10" s="5">
        <f t="shared" ref="D10:G10" si="4">D11+D16+D20+D29</f>
        <v>593.38767061999988</v>
      </c>
      <c r="E10" s="20">
        <f t="shared" si="4"/>
        <v>602.04979721000007</v>
      </c>
      <c r="F10" s="1">
        <f t="shared" si="4"/>
        <v>590.92715946999999</v>
      </c>
      <c r="G10" s="1">
        <f t="shared" si="4"/>
        <v>593.00992775999998</v>
      </c>
      <c r="H10" s="1">
        <f t="shared" ref="H10" si="5">H11+H16+H20+H29</f>
        <v>587.06631678999997</v>
      </c>
    </row>
    <row r="11" spans="1:8" ht="14.1" customHeight="1" x14ac:dyDescent="0.2">
      <c r="A11" s="7">
        <v>1</v>
      </c>
      <c r="C11" s="10" t="s">
        <v>17</v>
      </c>
      <c r="D11" s="5">
        <f t="shared" ref="D11:G11" si="6">SUM(D12:D15)</f>
        <v>204.22390440999999</v>
      </c>
      <c r="E11" s="20">
        <f t="shared" si="6"/>
        <v>217.28983096000002</v>
      </c>
      <c r="F11" s="1">
        <f t="shared" si="6"/>
        <v>213.25516762999996</v>
      </c>
      <c r="G11" s="1">
        <f t="shared" si="6"/>
        <v>214.49575898000001</v>
      </c>
      <c r="H11" s="1">
        <f t="shared" ref="H11" si="7">SUM(H12:H15)</f>
        <v>213.28298307</v>
      </c>
    </row>
    <row r="12" spans="1:8" ht="12.75" customHeight="1" x14ac:dyDescent="0.25">
      <c r="B12"/>
      <c r="C12" s="11" t="s">
        <v>83</v>
      </c>
      <c r="D12" s="6">
        <v>165.92756322999998</v>
      </c>
      <c r="E12" s="21">
        <v>170.64431246999999</v>
      </c>
      <c r="F12" s="3">
        <v>165.19599478999999</v>
      </c>
      <c r="G12" s="3">
        <v>161.45909384000001</v>
      </c>
      <c r="H12" s="3">
        <v>164.01790890999999</v>
      </c>
    </row>
    <row r="13" spans="1:8" ht="12.75" customHeight="1" x14ac:dyDescent="0.25">
      <c r="B13"/>
      <c r="C13" s="11" t="s">
        <v>84</v>
      </c>
      <c r="D13" s="6">
        <v>29.13340153</v>
      </c>
      <c r="E13" s="21">
        <v>37.356116380000003</v>
      </c>
      <c r="F13" s="3">
        <v>39.087875560000001</v>
      </c>
      <c r="G13" s="3">
        <v>44.574144759999996</v>
      </c>
      <c r="H13" s="3">
        <v>40.431991759999995</v>
      </c>
    </row>
    <row r="14" spans="1:8" ht="12.75" customHeight="1" x14ac:dyDescent="0.25">
      <c r="B14"/>
      <c r="C14" s="11" t="s">
        <v>85</v>
      </c>
      <c r="D14" s="6">
        <v>2.719533E-2</v>
      </c>
      <c r="E14" s="21">
        <v>0.24422590999999999</v>
      </c>
      <c r="F14" s="3">
        <v>0.21645033999999999</v>
      </c>
      <c r="G14" s="3">
        <v>0.20494369000000001</v>
      </c>
      <c r="H14" s="3">
        <v>0.17998667999999998</v>
      </c>
    </row>
    <row r="15" spans="1:8" ht="12.75" customHeight="1" x14ac:dyDescent="0.25">
      <c r="B15"/>
      <c r="C15" s="11" t="s">
        <v>86</v>
      </c>
      <c r="D15" s="6">
        <v>9.1357443200000006</v>
      </c>
      <c r="E15" s="21">
        <v>9.0451762000000002</v>
      </c>
      <c r="F15" s="3">
        <v>8.7548469400000002</v>
      </c>
      <c r="G15" s="3">
        <v>8.2575766900000005</v>
      </c>
      <c r="H15" s="3">
        <v>8.6530957200000014</v>
      </c>
    </row>
    <row r="16" spans="1:8" ht="14.1" customHeight="1" x14ac:dyDescent="0.2">
      <c r="A16" s="7">
        <v>1</v>
      </c>
      <c r="C16" s="12" t="s">
        <v>15</v>
      </c>
      <c r="D16" s="5">
        <f t="shared" ref="D16:G16" si="8">SUM(D17:D19)</f>
        <v>24.73189799</v>
      </c>
      <c r="E16" s="20">
        <f t="shared" si="8"/>
        <v>24.002415540000001</v>
      </c>
      <c r="F16" s="1">
        <f t="shared" si="8"/>
        <v>25.40447245</v>
      </c>
      <c r="G16" s="1">
        <f t="shared" si="8"/>
        <v>25.405305510000002</v>
      </c>
      <c r="H16" s="1">
        <f t="shared" ref="H16" si="9">SUM(H17:H19)</f>
        <v>25.319845130000001</v>
      </c>
    </row>
    <row r="17" spans="1:8" ht="12.75" customHeight="1" x14ac:dyDescent="0.25">
      <c r="B17"/>
      <c r="C17" s="13" t="s">
        <v>18</v>
      </c>
      <c r="D17" s="6">
        <v>0.32929743</v>
      </c>
      <c r="E17" s="21">
        <v>0.26256236999999999</v>
      </c>
      <c r="F17" s="3">
        <v>0.45900447</v>
      </c>
      <c r="G17" s="3">
        <v>0.36702378000000002</v>
      </c>
      <c r="H17" s="3">
        <v>0.37724378999999997</v>
      </c>
    </row>
    <row r="18" spans="1:8" ht="12.75" customHeight="1" x14ac:dyDescent="0.25">
      <c r="B18"/>
      <c r="C18" s="13" t="s">
        <v>96</v>
      </c>
      <c r="D18" s="6">
        <v>0.67039456000000008</v>
      </c>
      <c r="E18" s="21">
        <v>0.13911027000000001</v>
      </c>
      <c r="F18" s="3">
        <v>1.14048365</v>
      </c>
      <c r="G18" s="3">
        <v>1.04829003</v>
      </c>
      <c r="H18" s="3">
        <v>1.0909534400000001</v>
      </c>
    </row>
    <row r="19" spans="1:8" ht="12.75" customHeight="1" x14ac:dyDescent="0.2">
      <c r="C19" s="13" t="s">
        <v>87</v>
      </c>
      <c r="D19" s="6">
        <v>23.732206000000001</v>
      </c>
      <c r="E19" s="21">
        <v>23.6007429</v>
      </c>
      <c r="F19" s="3">
        <v>23.80498433</v>
      </c>
      <c r="G19" s="3">
        <v>23.989991700000001</v>
      </c>
      <c r="H19" s="3">
        <v>23.8516479</v>
      </c>
    </row>
    <row r="20" spans="1:8" ht="14.1" customHeight="1" x14ac:dyDescent="0.2">
      <c r="A20" s="7">
        <v>1</v>
      </c>
      <c r="C20" s="12" t="s">
        <v>16</v>
      </c>
      <c r="D20" s="5">
        <f t="shared" ref="D20:G20" si="10">SUM(D21:D28)</f>
        <v>361.97186670999997</v>
      </c>
      <c r="E20" s="20">
        <f t="shared" si="10"/>
        <v>358.31779497000002</v>
      </c>
      <c r="F20" s="1">
        <f t="shared" si="10"/>
        <v>350.32231292</v>
      </c>
      <c r="G20" s="1">
        <f t="shared" si="10"/>
        <v>351.21258818000001</v>
      </c>
      <c r="H20" s="1">
        <f t="shared" ref="H20" si="11">SUM(H21:H28)</f>
        <v>346.48675861000004</v>
      </c>
    </row>
    <row r="21" spans="1:8" ht="12.75" customHeight="1" x14ac:dyDescent="0.2">
      <c r="C21" s="11" t="s">
        <v>88</v>
      </c>
      <c r="D21" s="6">
        <v>45.755314990000002</v>
      </c>
      <c r="E21" s="21">
        <v>46.114500479999997</v>
      </c>
      <c r="F21" s="3">
        <v>36.72566157</v>
      </c>
      <c r="G21" s="3">
        <v>37.249225350000003</v>
      </c>
      <c r="H21" s="3">
        <v>37.185369659999999</v>
      </c>
    </row>
    <row r="22" spans="1:8" ht="12.75" customHeight="1" x14ac:dyDescent="0.2">
      <c r="C22" s="11" t="s">
        <v>89</v>
      </c>
      <c r="D22" s="6">
        <v>0.32197081999999999</v>
      </c>
      <c r="E22" s="21">
        <v>0.32105934000000003</v>
      </c>
      <c r="F22" s="3">
        <v>0.32095896999999995</v>
      </c>
      <c r="G22" s="3">
        <v>0.26797871000000001</v>
      </c>
      <c r="H22" s="3">
        <v>0.26791717999999998</v>
      </c>
    </row>
    <row r="23" spans="1:8" ht="12.75" customHeight="1" x14ac:dyDescent="0.2">
      <c r="C23" s="11" t="s">
        <v>90</v>
      </c>
      <c r="D23" s="6">
        <v>13.96909323</v>
      </c>
      <c r="E23" s="21">
        <v>14.399507099999999</v>
      </c>
      <c r="F23" s="3">
        <v>14.40536225</v>
      </c>
      <c r="G23" s="3">
        <v>15.40293917</v>
      </c>
      <c r="H23" s="3">
        <v>16.679716759999998</v>
      </c>
    </row>
    <row r="24" spans="1:8" ht="12.75" customHeight="1" x14ac:dyDescent="0.2">
      <c r="C24" s="11" t="s">
        <v>91</v>
      </c>
      <c r="D24" s="6">
        <v>9.8587165700000003</v>
      </c>
      <c r="E24" s="21">
        <v>10.09425826</v>
      </c>
      <c r="F24" s="3">
        <v>10.209458400000001</v>
      </c>
      <c r="G24" s="3">
        <v>11.25450305</v>
      </c>
      <c r="H24" s="3">
        <v>11.088829820000001</v>
      </c>
    </row>
    <row r="25" spans="1:8" ht="12.75" customHeight="1" x14ac:dyDescent="0.2">
      <c r="C25" s="11" t="s">
        <v>92</v>
      </c>
      <c r="D25" s="6">
        <v>12.952611119999998</v>
      </c>
      <c r="E25" s="21">
        <v>12.170628880000001</v>
      </c>
      <c r="F25" s="3">
        <v>11.80821742</v>
      </c>
      <c r="G25" s="3">
        <v>11.523407689999999</v>
      </c>
      <c r="H25" s="3">
        <v>11.033721539999998</v>
      </c>
    </row>
    <row r="26" spans="1:8" ht="12.75" customHeight="1" x14ac:dyDescent="0.2">
      <c r="C26" s="11" t="s">
        <v>93</v>
      </c>
      <c r="D26" s="6">
        <v>44.650617109999999</v>
      </c>
      <c r="E26" s="21">
        <v>45.056689110000001</v>
      </c>
      <c r="F26" s="3">
        <v>46.350984350000004</v>
      </c>
      <c r="G26" s="3">
        <v>47.360208819999997</v>
      </c>
      <c r="H26" s="3">
        <v>50.74851271</v>
      </c>
    </row>
    <row r="27" spans="1:8" ht="12.75" customHeight="1" x14ac:dyDescent="0.2">
      <c r="C27" s="11" t="s">
        <v>94</v>
      </c>
      <c r="D27" s="6">
        <v>2.7101517799999999</v>
      </c>
      <c r="E27" s="21">
        <v>5.5505732199999995</v>
      </c>
      <c r="F27" s="3">
        <v>6.2637031299999997</v>
      </c>
      <c r="G27" s="3">
        <v>6.1665921500000005</v>
      </c>
      <c r="H27" s="3">
        <v>4.0327130100000002</v>
      </c>
    </row>
    <row r="28" spans="1:8" ht="12.75" customHeight="1" x14ac:dyDescent="0.2">
      <c r="C28" s="11" t="s">
        <v>95</v>
      </c>
      <c r="D28" s="6">
        <v>231.75339109000001</v>
      </c>
      <c r="E28" s="21">
        <v>224.61057858000001</v>
      </c>
      <c r="F28" s="3">
        <v>224.23796683</v>
      </c>
      <c r="G28" s="3">
        <v>221.98773324000001</v>
      </c>
      <c r="H28" s="3">
        <v>215.44997793000002</v>
      </c>
    </row>
    <row r="29" spans="1:8" ht="13.5" customHeight="1" x14ac:dyDescent="0.2">
      <c r="A29" s="7">
        <v>1</v>
      </c>
      <c r="C29" s="10" t="s">
        <v>19</v>
      </c>
      <c r="D29" s="6">
        <v>2.4600015099999997</v>
      </c>
      <c r="E29" s="21">
        <v>2.4397557400000003</v>
      </c>
      <c r="F29" s="3">
        <v>1.94520647</v>
      </c>
      <c r="G29" s="3">
        <v>1.8962750900000001</v>
      </c>
      <c r="H29" s="3">
        <v>1.97672998</v>
      </c>
    </row>
    <row r="30" spans="1:8" ht="14.1" customHeight="1" x14ac:dyDescent="0.2">
      <c r="A30" s="7">
        <v>2</v>
      </c>
      <c r="C30" s="14" t="s">
        <v>20</v>
      </c>
      <c r="D30" s="5">
        <f t="shared" ref="D30:G30" si="12">SUM(D31:D37)</f>
        <v>1358.54028118</v>
      </c>
      <c r="E30" s="20">
        <f t="shared" si="12"/>
        <v>1361.0989211899998</v>
      </c>
      <c r="F30" s="1">
        <f t="shared" si="12"/>
        <v>1357.4407530600001</v>
      </c>
      <c r="G30" s="1">
        <f t="shared" si="12"/>
        <v>1352.1729386100001</v>
      </c>
      <c r="H30" s="1">
        <f t="shared" ref="H30" si="13">SUM(H31:H37)</f>
        <v>1342.3347192400001</v>
      </c>
    </row>
    <row r="31" spans="1:8" ht="12.75" customHeight="1" x14ac:dyDescent="0.2">
      <c r="C31" s="10" t="s">
        <v>21</v>
      </c>
      <c r="D31" s="6">
        <v>966.61394688999997</v>
      </c>
      <c r="E31" s="21">
        <v>978.43401374999996</v>
      </c>
      <c r="F31" s="3">
        <v>956.53728816</v>
      </c>
      <c r="G31" s="3">
        <v>940.65338766999992</v>
      </c>
      <c r="H31" s="3">
        <v>927.02892529999997</v>
      </c>
    </row>
    <row r="32" spans="1:8" ht="12.75" customHeight="1" x14ac:dyDescent="0.2">
      <c r="C32" s="10" t="s">
        <v>77</v>
      </c>
      <c r="D32" s="6">
        <v>85.738711670000001</v>
      </c>
      <c r="E32" s="21">
        <v>89.10366793</v>
      </c>
      <c r="F32" s="3">
        <v>93.972744659999989</v>
      </c>
      <c r="G32" s="3">
        <v>96.088808099999994</v>
      </c>
      <c r="H32" s="3">
        <v>93.965328989999989</v>
      </c>
    </row>
    <row r="33" spans="1:8" ht="12.75" customHeight="1" x14ac:dyDescent="0.2">
      <c r="C33" s="10" t="s">
        <v>78</v>
      </c>
      <c r="D33" s="6">
        <v>218.28244021</v>
      </c>
      <c r="E33" s="21">
        <v>216.57852179</v>
      </c>
      <c r="F33" s="3">
        <v>231.18577780999999</v>
      </c>
      <c r="G33" s="3">
        <v>238.51814502000002</v>
      </c>
      <c r="H33" s="3">
        <v>242.90666519999999</v>
      </c>
    </row>
    <row r="34" spans="1:8" ht="12.75" customHeight="1" x14ac:dyDescent="0.2">
      <c r="C34" s="10" t="s">
        <v>79</v>
      </c>
      <c r="D34" s="6">
        <v>8.9919700000000002E-3</v>
      </c>
      <c r="E34" s="21">
        <v>9.61096E-3</v>
      </c>
      <c r="F34" s="3">
        <v>7.8825600000000003E-3</v>
      </c>
      <c r="G34" s="3">
        <v>8.8057800000000009E-3</v>
      </c>
      <c r="H34" s="3">
        <v>1.0490389999999999E-2</v>
      </c>
    </row>
    <row r="35" spans="1:8" ht="12.75" customHeight="1" x14ac:dyDescent="0.2">
      <c r="C35" s="10" t="s">
        <v>80</v>
      </c>
      <c r="D35" s="6">
        <v>17.224454050000002</v>
      </c>
      <c r="E35" s="21">
        <v>6.5008465499999994</v>
      </c>
      <c r="F35" s="3">
        <v>6.3818004699999999</v>
      </c>
      <c r="G35" s="3">
        <v>6.4616886300000003</v>
      </c>
      <c r="H35" s="3">
        <v>6.2907091299999998</v>
      </c>
    </row>
    <row r="36" spans="1:8" ht="12.75" customHeight="1" x14ac:dyDescent="0.2">
      <c r="C36" s="10" t="s">
        <v>81</v>
      </c>
      <c r="D36" s="6">
        <v>69.244979079999993</v>
      </c>
      <c r="E36" s="21">
        <v>68.950314769999991</v>
      </c>
      <c r="F36" s="3">
        <v>68.264655360000006</v>
      </c>
      <c r="G36" s="3">
        <v>69.500585010000009</v>
      </c>
      <c r="H36" s="3">
        <v>70.619910480000001</v>
      </c>
    </row>
    <row r="37" spans="1:8" ht="12.75" customHeight="1" x14ac:dyDescent="0.2">
      <c r="C37" s="10" t="s">
        <v>82</v>
      </c>
      <c r="D37" s="6">
        <v>1.4267573099999999</v>
      </c>
      <c r="E37" s="21">
        <v>1.5219454399999999</v>
      </c>
      <c r="F37" s="3">
        <v>1.0906040400000001</v>
      </c>
      <c r="G37" s="3">
        <v>0.94151839999999998</v>
      </c>
      <c r="H37" s="3">
        <v>1.5126897500000001</v>
      </c>
    </row>
    <row r="38" spans="1:8" ht="14.1" customHeight="1" x14ac:dyDescent="0.2">
      <c r="A38" s="7">
        <v>3</v>
      </c>
      <c r="C38" s="14" t="s">
        <v>22</v>
      </c>
      <c r="D38" s="5">
        <f t="shared" ref="D38:G38" si="14">+D39+D40</f>
        <v>83.542149730000006</v>
      </c>
      <c r="E38" s="20">
        <f t="shared" si="14"/>
        <v>86.778399309999998</v>
      </c>
      <c r="F38" s="1">
        <f t="shared" si="14"/>
        <v>83.250373459999992</v>
      </c>
      <c r="G38" s="1">
        <f t="shared" si="14"/>
        <v>87.003159879999998</v>
      </c>
      <c r="H38" s="1">
        <f t="shared" ref="H38" si="15">+H39+H40</f>
        <v>93.269332970000008</v>
      </c>
    </row>
    <row r="39" spans="1:8" ht="14.1" customHeight="1" x14ac:dyDescent="0.2">
      <c r="C39" s="10" t="s">
        <v>22</v>
      </c>
      <c r="D39" s="6">
        <v>59.121795210000002</v>
      </c>
      <c r="E39" s="21">
        <v>60.328855170000004</v>
      </c>
      <c r="F39" s="3">
        <v>56.557595169999999</v>
      </c>
      <c r="G39" s="3">
        <v>62.185618249999997</v>
      </c>
      <c r="H39" s="3">
        <v>64.756193590000009</v>
      </c>
    </row>
    <row r="40" spans="1:8" ht="14.1" customHeight="1" x14ac:dyDescent="0.2">
      <c r="C40" s="10" t="s">
        <v>73</v>
      </c>
      <c r="D40" s="6">
        <v>24.42035452</v>
      </c>
      <c r="E40" s="21">
        <v>26.44954414</v>
      </c>
      <c r="F40" s="3">
        <v>26.69277829</v>
      </c>
      <c r="G40" s="3">
        <v>24.817541629999997</v>
      </c>
      <c r="H40" s="3">
        <v>28.513139379999998</v>
      </c>
    </row>
    <row r="41" spans="1:8" ht="14.1" customHeight="1" x14ac:dyDescent="0.2">
      <c r="A41" s="7">
        <v>4</v>
      </c>
      <c r="C41" s="14" t="s">
        <v>72</v>
      </c>
      <c r="D41" s="5">
        <f t="shared" ref="D41:G41" si="16">+D42+D43+D44</f>
        <v>41.499875630000005</v>
      </c>
      <c r="E41" s="20">
        <f t="shared" si="16"/>
        <v>40.718610239999997</v>
      </c>
      <c r="F41" s="1">
        <f t="shared" si="16"/>
        <v>40.604609879999998</v>
      </c>
      <c r="G41" s="1">
        <f t="shared" si="16"/>
        <v>146.61849040999999</v>
      </c>
      <c r="H41" s="1">
        <f t="shared" ref="H41" si="17">+H42+H43+H44</f>
        <v>131.42557740000001</v>
      </c>
    </row>
    <row r="42" spans="1:8" ht="14.1" customHeight="1" x14ac:dyDescent="0.2">
      <c r="B42" s="23"/>
      <c r="C42" s="10" t="s">
        <v>74</v>
      </c>
      <c r="D42" s="6">
        <v>20.615152210000002</v>
      </c>
      <c r="E42" s="25">
        <v>20.494195940000001</v>
      </c>
      <c r="F42" s="3">
        <v>19.78517291</v>
      </c>
      <c r="G42" s="3">
        <v>19.7379009</v>
      </c>
      <c r="H42" s="3">
        <v>6.8702718699999998</v>
      </c>
    </row>
    <row r="43" spans="1:8" ht="14.1" customHeight="1" x14ac:dyDescent="0.2">
      <c r="B43" s="23"/>
      <c r="C43" s="10" t="s">
        <v>75</v>
      </c>
      <c r="D43" s="6">
        <v>19.542163460000001</v>
      </c>
      <c r="E43" s="25">
        <v>18.909791559999999</v>
      </c>
      <c r="F43" s="3">
        <v>19.079706569999999</v>
      </c>
      <c r="G43" s="3">
        <v>125.20118393999999</v>
      </c>
      <c r="H43" s="3">
        <v>122.92224914000001</v>
      </c>
    </row>
    <row r="44" spans="1:8" ht="14.1" customHeight="1" x14ac:dyDescent="0.2">
      <c r="C44" s="10" t="s">
        <v>76</v>
      </c>
      <c r="D44" s="6">
        <v>1.34255996</v>
      </c>
      <c r="E44" s="25">
        <v>1.3146227399999999</v>
      </c>
      <c r="F44" s="3">
        <v>1.7397304</v>
      </c>
      <c r="G44" s="3">
        <v>1.6794055700000001</v>
      </c>
      <c r="H44" s="3">
        <v>1.6330563899999999</v>
      </c>
    </row>
    <row r="45" spans="1:8" ht="14.1" customHeight="1" x14ac:dyDescent="0.2">
      <c r="A45" s="7">
        <v>5</v>
      </c>
      <c r="C45" s="14" t="s">
        <v>23</v>
      </c>
      <c r="D45" s="5">
        <f t="shared" ref="D45:G45" si="18">D46+D49</f>
        <v>6614.2573021999997</v>
      </c>
      <c r="E45" s="20">
        <f t="shared" si="18"/>
        <v>6856.9861432899997</v>
      </c>
      <c r="F45" s="1">
        <f t="shared" si="18"/>
        <v>7120.6181106900003</v>
      </c>
      <c r="G45" s="1">
        <f t="shared" si="18"/>
        <v>6651.2288036699993</v>
      </c>
      <c r="H45" s="1">
        <f t="shared" ref="H45" si="19">H46+H49</f>
        <v>6733.9139520500003</v>
      </c>
    </row>
    <row r="46" spans="1:8" ht="14.1" customHeight="1" x14ac:dyDescent="0.2">
      <c r="C46" s="10" t="s">
        <v>24</v>
      </c>
      <c r="D46" s="5">
        <f t="shared" ref="D46:G46" si="20">SUM(D47:D48)</f>
        <v>4068.0172842400002</v>
      </c>
      <c r="E46" s="20">
        <f t="shared" si="20"/>
        <v>4208.3252015500002</v>
      </c>
      <c r="F46" s="1">
        <f t="shared" si="20"/>
        <v>4602.6848580400001</v>
      </c>
      <c r="G46" s="1">
        <f t="shared" si="20"/>
        <v>4206.3558238599999</v>
      </c>
      <c r="H46" s="1">
        <f t="shared" ref="H46" si="21">SUM(H47:H48)</f>
        <v>4309.5395260900004</v>
      </c>
    </row>
    <row r="47" spans="1:8" ht="14.1" customHeight="1" x14ac:dyDescent="0.2">
      <c r="C47" s="11" t="s">
        <v>25</v>
      </c>
      <c r="D47" s="3">
        <v>1552.4513511300001</v>
      </c>
      <c r="E47" s="3">
        <v>1750.5889618399999</v>
      </c>
      <c r="F47" s="3">
        <v>1969.0251853300001</v>
      </c>
      <c r="G47" s="3">
        <v>1770.72337993</v>
      </c>
      <c r="H47" s="3">
        <v>1780.3944873599999</v>
      </c>
    </row>
    <row r="48" spans="1:8" ht="14.1" customHeight="1" x14ac:dyDescent="0.2">
      <c r="C48" s="13" t="s">
        <v>26</v>
      </c>
      <c r="D48" s="3">
        <v>2515.5659331100001</v>
      </c>
      <c r="E48" s="3">
        <v>2457.7362397100001</v>
      </c>
      <c r="F48" s="3">
        <v>2633.65967271</v>
      </c>
      <c r="G48" s="3">
        <v>2435.6324439299997</v>
      </c>
      <c r="H48" s="3">
        <v>2529.1450387300001</v>
      </c>
    </row>
    <row r="49" spans="1:8" ht="14.1" customHeight="1" x14ac:dyDescent="0.2">
      <c r="C49" s="10" t="s">
        <v>27</v>
      </c>
      <c r="D49" s="6">
        <v>2546.2400179599999</v>
      </c>
      <c r="E49" s="3">
        <v>2648.66094174</v>
      </c>
      <c r="F49" s="3">
        <v>2517.9332526500002</v>
      </c>
      <c r="G49" s="3">
        <v>2444.8729798099998</v>
      </c>
      <c r="H49" s="3">
        <v>2424.3744259599998</v>
      </c>
    </row>
    <row r="50" spans="1:8" ht="14.1" customHeight="1" x14ac:dyDescent="0.2">
      <c r="A50" s="7">
        <v>5</v>
      </c>
      <c r="C50" s="14" t="s">
        <v>28</v>
      </c>
      <c r="D50" s="5">
        <f t="shared" ref="D50:E50" si="22">SUM(D51:D62)</f>
        <v>6373.8422971199998</v>
      </c>
      <c r="E50" s="20">
        <f t="shared" si="22"/>
        <v>6554.1028418700007</v>
      </c>
      <c r="F50" s="1">
        <f>SUM(F51:F62)</f>
        <v>6707.6279212799982</v>
      </c>
      <c r="G50" s="1">
        <f>SUM(G51:G62)</f>
        <v>6608.435734489999</v>
      </c>
      <c r="H50" s="1">
        <f t="shared" ref="H50" si="23">SUM(H51:H62)</f>
        <v>6586.5857519300007</v>
      </c>
    </row>
    <row r="51" spans="1:8" ht="14.1" customHeight="1" x14ac:dyDescent="0.2">
      <c r="C51" s="10" t="s">
        <v>71</v>
      </c>
      <c r="D51" s="6">
        <v>882.53437283000005</v>
      </c>
      <c r="E51" s="24">
        <v>894.31015489000004</v>
      </c>
      <c r="F51" s="3">
        <v>939.02381742999989</v>
      </c>
      <c r="G51" s="3">
        <v>865.83241740999995</v>
      </c>
      <c r="H51" s="3">
        <v>804.84332710000001</v>
      </c>
    </row>
    <row r="52" spans="1:8" ht="14.1" customHeight="1" x14ac:dyDescent="0.2">
      <c r="C52" s="10" t="s">
        <v>60</v>
      </c>
      <c r="D52" s="6">
        <v>608.55389597999999</v>
      </c>
      <c r="E52" s="24">
        <v>644.76310535000005</v>
      </c>
      <c r="F52" s="3">
        <v>667.09704350999993</v>
      </c>
      <c r="G52" s="3">
        <v>659.11032455999998</v>
      </c>
      <c r="H52" s="3">
        <v>634.5788698099999</v>
      </c>
    </row>
    <row r="53" spans="1:8" ht="14.1" customHeight="1" x14ac:dyDescent="0.2">
      <c r="C53" s="10" t="s">
        <v>61</v>
      </c>
      <c r="D53" s="6">
        <v>45.667932960000002</v>
      </c>
      <c r="E53" s="24">
        <v>43.32425215</v>
      </c>
      <c r="F53" s="3">
        <v>94.31259842</v>
      </c>
      <c r="G53" s="3">
        <v>96.847738079999999</v>
      </c>
      <c r="H53" s="3">
        <v>98.136484809999999</v>
      </c>
    </row>
    <row r="54" spans="1:8" ht="14.1" customHeight="1" x14ac:dyDescent="0.2">
      <c r="C54" s="10" t="s">
        <v>62</v>
      </c>
      <c r="D54" s="6">
        <v>4.6780745700000006</v>
      </c>
      <c r="E54" s="24">
        <v>4.7913487100000003</v>
      </c>
      <c r="F54" s="3">
        <v>4.6234580599999999</v>
      </c>
      <c r="G54" s="3">
        <v>4.4391375599999998</v>
      </c>
      <c r="H54" s="3">
        <v>4.5441171100000002</v>
      </c>
    </row>
    <row r="55" spans="1:8" ht="14.1" customHeight="1" x14ac:dyDescent="0.2">
      <c r="C55" s="10" t="s">
        <v>63</v>
      </c>
      <c r="D55" s="6">
        <v>13.702770859999999</v>
      </c>
      <c r="E55" s="24">
        <v>15.45828798</v>
      </c>
      <c r="F55" s="3">
        <v>17.654560929999999</v>
      </c>
      <c r="G55" s="3">
        <v>15.85565624</v>
      </c>
      <c r="H55" s="3">
        <v>15.255721470000001</v>
      </c>
    </row>
    <row r="56" spans="1:8" ht="14.1" customHeight="1" x14ac:dyDescent="0.2">
      <c r="C56" s="10" t="s">
        <v>64</v>
      </c>
      <c r="D56" s="28">
        <v>402.85061254999999</v>
      </c>
      <c r="E56" s="24">
        <v>387.82532320999997</v>
      </c>
      <c r="F56" s="18">
        <v>395.54510452999995</v>
      </c>
      <c r="G56" s="18">
        <v>381.24745675999998</v>
      </c>
      <c r="H56" s="18">
        <v>350.6187506</v>
      </c>
    </row>
    <row r="57" spans="1:8" ht="14.1" customHeight="1" x14ac:dyDescent="0.2">
      <c r="C57" s="10" t="s">
        <v>65</v>
      </c>
      <c r="D57" s="6">
        <v>147.67112109999999</v>
      </c>
      <c r="E57" s="24">
        <v>100.86853307999999</v>
      </c>
      <c r="F57" s="3">
        <v>98.704819939999993</v>
      </c>
      <c r="G57" s="3">
        <v>95.573278129999991</v>
      </c>
      <c r="H57" s="3">
        <v>93.596234349999989</v>
      </c>
    </row>
    <row r="58" spans="1:8" ht="14.1" customHeight="1" x14ac:dyDescent="0.2">
      <c r="C58" s="10" t="s">
        <v>66</v>
      </c>
      <c r="D58" s="6">
        <v>71.147053720000002</v>
      </c>
      <c r="E58" s="24">
        <v>87.396865040000009</v>
      </c>
      <c r="F58" s="3">
        <v>83.652322870000006</v>
      </c>
      <c r="G58" s="3">
        <v>86.650835260000008</v>
      </c>
      <c r="H58" s="3">
        <v>78.649969859999999</v>
      </c>
    </row>
    <row r="59" spans="1:8" ht="14.1" customHeight="1" x14ac:dyDescent="0.2">
      <c r="C59" s="10" t="s">
        <v>67</v>
      </c>
      <c r="D59" s="6">
        <v>230.05397134</v>
      </c>
      <c r="E59" s="24">
        <v>230.50258547999999</v>
      </c>
      <c r="F59" s="3">
        <v>243.71007578999999</v>
      </c>
      <c r="G59" s="3">
        <v>248.19834911000001</v>
      </c>
      <c r="H59" s="3">
        <v>249.48926952000002</v>
      </c>
    </row>
    <row r="60" spans="1:8" ht="14.1" customHeight="1" x14ac:dyDescent="0.2">
      <c r="C60" s="10" t="s">
        <v>68</v>
      </c>
      <c r="D60" s="6">
        <v>2900.1632934200002</v>
      </c>
      <c r="E60" s="24">
        <v>2953.8504865700002</v>
      </c>
      <c r="F60" s="3">
        <v>3056.6759229899999</v>
      </c>
      <c r="G60" s="3">
        <v>2987.2841783899999</v>
      </c>
      <c r="H60" s="3">
        <v>3086.43037116</v>
      </c>
    </row>
    <row r="61" spans="1:8" ht="14.1" customHeight="1" x14ac:dyDescent="0.2">
      <c r="C61" s="10" t="s">
        <v>69</v>
      </c>
      <c r="D61" s="6">
        <v>177.98212563999999</v>
      </c>
      <c r="E61" s="24">
        <v>175.55552940999999</v>
      </c>
      <c r="F61" s="3">
        <v>183.41459556000001</v>
      </c>
      <c r="G61" s="3">
        <v>187.00105343999999</v>
      </c>
      <c r="H61" s="3">
        <v>226.89830605</v>
      </c>
    </row>
    <row r="62" spans="1:8" ht="14.1" customHeight="1" x14ac:dyDescent="0.2">
      <c r="C62" s="10" t="s">
        <v>70</v>
      </c>
      <c r="D62" s="6">
        <v>888.83707214999993</v>
      </c>
      <c r="E62" s="24">
        <v>1015.45637</v>
      </c>
      <c r="F62" s="3">
        <v>923.21360125000001</v>
      </c>
      <c r="G62" s="3">
        <v>980.39530954999998</v>
      </c>
      <c r="H62" s="3">
        <v>943.54433009000002</v>
      </c>
    </row>
    <row r="63" spans="1:8" ht="14.1" customHeight="1" x14ac:dyDescent="0.2">
      <c r="A63" s="7">
        <v>6</v>
      </c>
      <c r="C63" s="14" t="s">
        <v>29</v>
      </c>
      <c r="D63" s="5">
        <f t="shared" ref="D63:G63" si="24">D64+D65+D66+D67+D68+D69</f>
        <v>1659.2097131999999</v>
      </c>
      <c r="E63" s="20">
        <f t="shared" si="24"/>
        <v>1687.1958799399999</v>
      </c>
      <c r="F63" s="1">
        <f t="shared" si="24"/>
        <v>1738.4846775700003</v>
      </c>
      <c r="G63" s="1">
        <f t="shared" si="24"/>
        <v>1776.0572376900002</v>
      </c>
      <c r="H63" s="1">
        <f t="shared" ref="H63" si="25">H64+H65+H66+H67+H68+H69</f>
        <v>2015.0895073300001</v>
      </c>
    </row>
    <row r="64" spans="1:8" ht="12.75" customHeight="1" x14ac:dyDescent="0.2">
      <c r="C64" s="15" t="s">
        <v>54</v>
      </c>
      <c r="D64" s="6">
        <v>783.33233116999997</v>
      </c>
      <c r="E64" s="24">
        <v>834.41309265999996</v>
      </c>
      <c r="F64" s="3">
        <v>848.92767420000007</v>
      </c>
      <c r="G64" s="3">
        <v>808.16783048000002</v>
      </c>
      <c r="H64" s="35">
        <v>848.70798571</v>
      </c>
    </row>
    <row r="65" spans="1:9" ht="12.75" customHeight="1" x14ac:dyDescent="0.2">
      <c r="C65" s="15" t="s">
        <v>55</v>
      </c>
      <c r="D65" s="6">
        <v>46.378740819999997</v>
      </c>
      <c r="E65" s="24">
        <v>47.894885049999999</v>
      </c>
      <c r="F65" s="3">
        <v>50.810158450000003</v>
      </c>
      <c r="G65" s="3">
        <v>51.155253729999998</v>
      </c>
      <c r="H65" s="35">
        <v>51.295422560000006</v>
      </c>
    </row>
    <row r="66" spans="1:9" ht="12.75" customHeight="1" x14ac:dyDescent="0.2">
      <c r="C66" s="15" t="s">
        <v>56</v>
      </c>
      <c r="D66" s="6">
        <v>301.46279218000001</v>
      </c>
      <c r="E66" s="24">
        <v>301.82590756999997</v>
      </c>
      <c r="F66" s="3">
        <v>318.46033777999997</v>
      </c>
      <c r="G66" s="3">
        <v>361.49965579000002</v>
      </c>
      <c r="H66" s="35">
        <v>413.00598891999999</v>
      </c>
    </row>
    <row r="67" spans="1:9" ht="12.75" customHeight="1" x14ac:dyDescent="0.2">
      <c r="C67" s="15" t="s">
        <v>57</v>
      </c>
      <c r="D67" s="6">
        <v>30.729651820000001</v>
      </c>
      <c r="E67" s="24">
        <v>36.831100090000007</v>
      </c>
      <c r="F67" s="3">
        <v>39.2977694</v>
      </c>
      <c r="G67" s="3">
        <v>55.909343189999994</v>
      </c>
      <c r="H67" s="35">
        <v>134.67140287000001</v>
      </c>
    </row>
    <row r="68" spans="1:9" ht="12.75" customHeight="1" x14ac:dyDescent="0.2">
      <c r="C68" s="15" t="s">
        <v>58</v>
      </c>
      <c r="D68" s="6">
        <v>56.717754899999996</v>
      </c>
      <c r="E68" s="24">
        <v>62.377842700000002</v>
      </c>
      <c r="F68" s="3">
        <v>51.38137424</v>
      </c>
      <c r="G68" s="3">
        <v>54.246560840000001</v>
      </c>
      <c r="H68" s="35">
        <v>66.962499390000005</v>
      </c>
    </row>
    <row r="69" spans="1:9" ht="12.75" customHeight="1" x14ac:dyDescent="0.2">
      <c r="C69" s="15" t="s">
        <v>59</v>
      </c>
      <c r="D69" s="6">
        <v>440.58844231</v>
      </c>
      <c r="E69" s="24">
        <v>403.85305187</v>
      </c>
      <c r="F69" s="3">
        <v>429.60736350000002</v>
      </c>
      <c r="G69" s="3">
        <v>445.07859366000002</v>
      </c>
      <c r="H69" s="35">
        <v>500.44620787999997</v>
      </c>
    </row>
    <row r="70" spans="1:9" ht="13.5" customHeight="1" x14ac:dyDescent="0.2">
      <c r="A70" s="7">
        <v>6</v>
      </c>
      <c r="C70" s="16" t="s">
        <v>53</v>
      </c>
      <c r="D70" s="6">
        <v>2495.9740241199997</v>
      </c>
      <c r="E70" s="24">
        <v>2394.2910211999997</v>
      </c>
      <c r="F70" s="3">
        <v>2441.0211058899999</v>
      </c>
      <c r="G70" s="3">
        <v>2110.3189157100001</v>
      </c>
      <c r="H70" s="35">
        <v>2104.8644210799998</v>
      </c>
    </row>
    <row r="71" spans="1:9" ht="14.1" customHeight="1" x14ac:dyDescent="0.2">
      <c r="C71" s="14" t="s">
        <v>52</v>
      </c>
      <c r="D71" s="5">
        <f t="shared" ref="D71:G71" si="26">D72+D73+D74+D75</f>
        <v>4810.5988331500002</v>
      </c>
      <c r="E71" s="20">
        <f t="shared" si="26"/>
        <v>4614.1937371700005</v>
      </c>
      <c r="F71" s="1">
        <f t="shared" si="26"/>
        <v>4464.9297493100003</v>
      </c>
      <c r="G71" s="1">
        <f t="shared" si="26"/>
        <v>4517.1359041400001</v>
      </c>
      <c r="H71" s="1">
        <f t="shared" ref="H71" si="27">H72+H73+H74+H75</f>
        <v>4348.8003510600001</v>
      </c>
    </row>
    <row r="72" spans="1:9" ht="12.75" customHeight="1" x14ac:dyDescent="0.2">
      <c r="A72" s="7">
        <v>7</v>
      </c>
      <c r="C72" s="12" t="s">
        <v>48</v>
      </c>
      <c r="D72" s="6">
        <v>1658.35857472</v>
      </c>
      <c r="E72" s="24">
        <v>1619.07662392</v>
      </c>
      <c r="F72" s="3">
        <v>1534.03635306</v>
      </c>
      <c r="G72" s="3">
        <v>1435.7182293199999</v>
      </c>
      <c r="H72" s="3">
        <v>1384.05092801</v>
      </c>
    </row>
    <row r="73" spans="1:9" ht="12.75" customHeight="1" x14ac:dyDescent="0.2">
      <c r="A73" s="7">
        <v>8</v>
      </c>
      <c r="C73" s="15" t="s">
        <v>49</v>
      </c>
      <c r="D73" s="6">
        <v>1021.09396336</v>
      </c>
      <c r="E73" s="24">
        <v>955.65947841000002</v>
      </c>
      <c r="F73" s="3">
        <v>950.94703127000002</v>
      </c>
      <c r="G73" s="3">
        <v>952.92412689000003</v>
      </c>
      <c r="H73" s="3">
        <v>934.12085286000001</v>
      </c>
    </row>
    <row r="74" spans="1:9" ht="12.75" customHeight="1" x14ac:dyDescent="0.2">
      <c r="A74" s="7">
        <v>8</v>
      </c>
      <c r="C74" s="15" t="s">
        <v>50</v>
      </c>
      <c r="D74" s="6">
        <v>740.33136074000004</v>
      </c>
      <c r="E74" s="24">
        <v>717.31769883000004</v>
      </c>
      <c r="F74" s="3">
        <v>696.15244304999999</v>
      </c>
      <c r="G74" s="3">
        <v>674.86417999000003</v>
      </c>
      <c r="H74" s="3">
        <v>661.97857496000006</v>
      </c>
    </row>
    <row r="75" spans="1:9" ht="12.75" customHeight="1" x14ac:dyDescent="0.2">
      <c r="A75" s="7">
        <v>8</v>
      </c>
      <c r="C75" s="15" t="s">
        <v>51</v>
      </c>
      <c r="D75" s="6">
        <v>1390.8149343299999</v>
      </c>
      <c r="E75" s="24">
        <v>1322.1399360099999</v>
      </c>
      <c r="F75" s="3">
        <v>1283.7939219300001</v>
      </c>
      <c r="G75" s="3">
        <v>1453.6293679400001</v>
      </c>
      <c r="H75" s="3">
        <v>1368.6499952300001</v>
      </c>
    </row>
    <row r="76" spans="1:9" ht="14.1" customHeight="1" x14ac:dyDescent="0.2">
      <c r="C76" s="16" t="s">
        <v>42</v>
      </c>
      <c r="D76" s="5">
        <f t="shared" ref="D76:G76" si="28">D77+D78</f>
        <v>20037.442841309999</v>
      </c>
      <c r="E76" s="20">
        <f t="shared" si="28"/>
        <v>20107.11772319</v>
      </c>
      <c r="F76" s="1">
        <f t="shared" si="28"/>
        <v>20175.754957179997</v>
      </c>
      <c r="G76" s="1">
        <f t="shared" si="28"/>
        <v>20383.301396360002</v>
      </c>
      <c r="H76" s="1">
        <f t="shared" ref="H76" si="29">H77+H78</f>
        <v>20348.615632489997</v>
      </c>
    </row>
    <row r="77" spans="1:9" ht="12.75" customHeight="1" x14ac:dyDescent="0.2">
      <c r="A77" s="7">
        <v>7</v>
      </c>
      <c r="C77" s="19" t="s">
        <v>43</v>
      </c>
      <c r="D77" s="6">
        <v>18724.226388290001</v>
      </c>
      <c r="E77" s="24">
        <v>18785.169300019999</v>
      </c>
      <c r="F77" s="3">
        <v>18890.470044319998</v>
      </c>
      <c r="G77" s="3">
        <v>19130.388961680001</v>
      </c>
      <c r="H77" s="3">
        <v>19133.208340729998</v>
      </c>
    </row>
    <row r="78" spans="1:9" ht="12.75" customHeight="1" x14ac:dyDescent="0.2">
      <c r="A78" s="7">
        <v>8</v>
      </c>
      <c r="C78" s="15" t="s">
        <v>44</v>
      </c>
      <c r="D78" s="6">
        <v>1313.21645302</v>
      </c>
      <c r="E78" s="24">
        <v>1321.9484231700001</v>
      </c>
      <c r="F78" s="3">
        <v>1285.2849128599998</v>
      </c>
      <c r="G78" s="3">
        <v>1252.9124346800002</v>
      </c>
      <c r="H78" s="3">
        <v>1215.4072917599999</v>
      </c>
    </row>
    <row r="79" spans="1:9" ht="14.1" customHeight="1" x14ac:dyDescent="0.2">
      <c r="C79" s="14" t="s">
        <v>40</v>
      </c>
      <c r="D79" s="5">
        <f t="shared" ref="D79:G79" si="30">D81+D80+D82</f>
        <v>15585.643486470002</v>
      </c>
      <c r="E79" s="20">
        <f t="shared" si="30"/>
        <v>15723.294663189999</v>
      </c>
      <c r="F79" s="1">
        <f t="shared" si="30"/>
        <v>15971.86842565</v>
      </c>
      <c r="G79" s="1">
        <f t="shared" si="30"/>
        <v>16244.825144910001</v>
      </c>
      <c r="H79" s="1">
        <f t="shared" ref="H79" si="31">H81+H80+H82</f>
        <v>16359.266080610001</v>
      </c>
    </row>
    <row r="80" spans="1:9" ht="12.75" customHeight="1" x14ac:dyDescent="0.2">
      <c r="A80" s="7">
        <v>11</v>
      </c>
      <c r="C80" s="10" t="s">
        <v>45</v>
      </c>
      <c r="D80" s="6">
        <v>12316.906240940001</v>
      </c>
      <c r="E80" s="24">
        <v>12407.339078520001</v>
      </c>
      <c r="F80" s="3">
        <v>12590.70962725</v>
      </c>
      <c r="G80" s="3">
        <v>12782.42282068</v>
      </c>
      <c r="H80" s="3">
        <v>12839.636747690001</v>
      </c>
      <c r="I80" s="36"/>
    </row>
    <row r="81" spans="1:8" ht="12.75" customHeight="1" x14ac:dyDescent="0.2">
      <c r="A81" s="7">
        <v>11</v>
      </c>
      <c r="C81" s="10" t="s">
        <v>46</v>
      </c>
      <c r="D81" s="6">
        <v>2082.82988316</v>
      </c>
      <c r="E81" s="24">
        <v>2129.4646210199999</v>
      </c>
      <c r="F81" s="3">
        <v>2179.14412803</v>
      </c>
      <c r="G81" s="3">
        <v>2262.3587265300002</v>
      </c>
      <c r="H81" s="3">
        <v>2329.6521270300004</v>
      </c>
    </row>
    <row r="82" spans="1:8" ht="12.75" customHeight="1" x14ac:dyDescent="0.2">
      <c r="A82" s="7">
        <v>7</v>
      </c>
      <c r="C82" s="12" t="s">
        <v>47</v>
      </c>
      <c r="D82" s="6">
        <v>1185.9073623699999</v>
      </c>
      <c r="E82" s="24">
        <v>1186.4909636499999</v>
      </c>
      <c r="F82" s="3">
        <v>1202.01467037</v>
      </c>
      <c r="G82" s="3">
        <v>1200.0435977</v>
      </c>
      <c r="H82" s="3">
        <v>1189.9772058900001</v>
      </c>
    </row>
    <row r="83" spans="1:8" ht="14.1" customHeight="1" x14ac:dyDescent="0.2">
      <c r="A83" s="7">
        <v>10</v>
      </c>
      <c r="C83" s="14" t="s">
        <v>41</v>
      </c>
      <c r="D83" s="5">
        <f t="shared" ref="D83:G83" si="32">SUM(D84:D89)</f>
        <v>2325.5541976</v>
      </c>
      <c r="E83" s="20">
        <f t="shared" si="32"/>
        <v>2362.2328560800001</v>
      </c>
      <c r="F83" s="1">
        <f t="shared" si="32"/>
        <v>2180.4363264299996</v>
      </c>
      <c r="G83" s="1">
        <f t="shared" si="32"/>
        <v>2199.0420647400001</v>
      </c>
      <c r="H83" s="1">
        <f t="shared" ref="H83" si="33">SUM(H84:H89)</f>
        <v>1986.7122874700001</v>
      </c>
    </row>
    <row r="84" spans="1:8" ht="12.75" customHeight="1" x14ac:dyDescent="0.2">
      <c r="C84" s="10" t="s">
        <v>34</v>
      </c>
      <c r="D84" s="6">
        <v>132.65016621999999</v>
      </c>
      <c r="E84" s="24">
        <v>241.71739753</v>
      </c>
      <c r="F84" s="3">
        <v>131.34253992000001</v>
      </c>
      <c r="G84" s="3">
        <v>141.08776431000001</v>
      </c>
      <c r="H84" s="3">
        <v>152.43412978000001</v>
      </c>
    </row>
    <row r="85" spans="1:8" ht="12.75" customHeight="1" x14ac:dyDescent="0.2">
      <c r="C85" s="10" t="s">
        <v>35</v>
      </c>
      <c r="D85" s="6">
        <v>109.38696646</v>
      </c>
      <c r="E85" s="24">
        <v>132.17747711999999</v>
      </c>
      <c r="F85" s="3">
        <v>112.5528494</v>
      </c>
      <c r="G85" s="3">
        <v>96.290675069999992</v>
      </c>
      <c r="H85" s="3">
        <v>166.72570440000001</v>
      </c>
    </row>
    <row r="86" spans="1:8" ht="12.75" customHeight="1" x14ac:dyDescent="0.2">
      <c r="C86" s="10" t="s">
        <v>36</v>
      </c>
      <c r="D86" s="6">
        <v>742.91718834000005</v>
      </c>
      <c r="E86" s="24">
        <v>726.52266780000002</v>
      </c>
      <c r="F86" s="3">
        <v>794.30714991999992</v>
      </c>
      <c r="G86" s="3">
        <v>845.03619680999998</v>
      </c>
      <c r="H86" s="3">
        <v>667.95334100000002</v>
      </c>
    </row>
    <row r="87" spans="1:8" ht="12.75" customHeight="1" x14ac:dyDescent="0.2">
      <c r="C87" s="10" t="s">
        <v>37</v>
      </c>
      <c r="D87" s="6">
        <v>301.05718143000001</v>
      </c>
      <c r="E87" s="24">
        <v>361.16189018</v>
      </c>
      <c r="F87" s="3">
        <v>363.50387098000004</v>
      </c>
      <c r="G87" s="3">
        <v>369.38186848999999</v>
      </c>
      <c r="H87" s="3">
        <v>393.73981513000001</v>
      </c>
    </row>
    <row r="88" spans="1:8" ht="12.75" customHeight="1" x14ac:dyDescent="0.2">
      <c r="C88" s="10" t="s">
        <v>38</v>
      </c>
      <c r="D88" s="6">
        <v>943.03588519000004</v>
      </c>
      <c r="E88" s="24">
        <v>795.11480458999995</v>
      </c>
      <c r="F88" s="3">
        <v>681.34936702999994</v>
      </c>
      <c r="G88" s="3">
        <v>642.36381514000004</v>
      </c>
      <c r="H88" s="3">
        <v>521.15982438000003</v>
      </c>
    </row>
    <row r="89" spans="1:8" ht="12.75" customHeight="1" x14ac:dyDescent="0.2">
      <c r="C89" s="10" t="s">
        <v>39</v>
      </c>
      <c r="D89" s="6">
        <v>96.506809959999998</v>
      </c>
      <c r="E89" s="24">
        <v>105.53861886</v>
      </c>
      <c r="F89" s="3">
        <v>97.380549180000003</v>
      </c>
      <c r="G89" s="3">
        <v>104.88174492</v>
      </c>
      <c r="H89" s="3">
        <v>84.699472780000008</v>
      </c>
    </row>
    <row r="90" spans="1:8" ht="13.5" customHeight="1" x14ac:dyDescent="0.2">
      <c r="A90" s="7">
        <v>9</v>
      </c>
      <c r="C90" s="14" t="s">
        <v>99</v>
      </c>
      <c r="D90" s="5">
        <f t="shared" ref="D90:G90" si="34">SUM(D91:D93)</f>
        <v>2256.4559334699998</v>
      </c>
      <c r="E90" s="20">
        <f t="shared" si="34"/>
        <v>2369.3713739999998</v>
      </c>
      <c r="F90" s="1">
        <f t="shared" si="34"/>
        <v>1722.2541355999999</v>
      </c>
      <c r="G90" s="1">
        <f t="shared" si="34"/>
        <v>1510.1008428</v>
      </c>
      <c r="H90" s="1">
        <f t="shared" ref="H90" si="35">SUM(H91:H93)</f>
        <v>1608.7230098499999</v>
      </c>
    </row>
    <row r="91" spans="1:8" ht="12.75" customHeight="1" x14ac:dyDescent="0.2">
      <c r="C91" s="10" t="s">
        <v>31</v>
      </c>
      <c r="D91" s="28">
        <f>2068891334.01/1000000</f>
        <v>2068.8913340099998</v>
      </c>
      <c r="E91" s="24">
        <v>2183.0655218299999</v>
      </c>
      <c r="F91" s="18">
        <v>1504.62357744</v>
      </c>
      <c r="G91" s="18">
        <v>1183.39045151</v>
      </c>
      <c r="H91" s="18">
        <v>1152.52167558</v>
      </c>
    </row>
    <row r="92" spans="1:8" ht="12.75" customHeight="1" x14ac:dyDescent="0.2">
      <c r="C92" s="10" t="s">
        <v>32</v>
      </c>
      <c r="D92" s="28">
        <v>3.4675094400000002</v>
      </c>
      <c r="E92" s="24">
        <v>3.0609088600000001</v>
      </c>
      <c r="F92" s="18">
        <v>2.6505102699999998</v>
      </c>
      <c r="G92" s="18">
        <v>2.2336860099999996</v>
      </c>
      <c r="H92" s="18">
        <v>1.8124336799999998</v>
      </c>
    </row>
    <row r="93" spans="1:8" ht="12.75" customHeight="1" x14ac:dyDescent="0.2">
      <c r="C93" s="10" t="s">
        <v>33</v>
      </c>
      <c r="D93" s="28">
        <f>184097090.02/1000000</f>
        <v>184.09709002000002</v>
      </c>
      <c r="E93" s="24">
        <v>183.24494331</v>
      </c>
      <c r="F93" s="18">
        <v>214.98004788999998</v>
      </c>
      <c r="G93" s="28">
        <v>324.47670527999998</v>
      </c>
      <c r="H93" s="18">
        <v>454.38890058999999</v>
      </c>
    </row>
    <row r="94" spans="1:8" ht="14.1" customHeight="1" x14ac:dyDescent="0.2">
      <c r="A94" s="7">
        <v>11</v>
      </c>
      <c r="C94" s="14" t="s">
        <v>30</v>
      </c>
      <c r="D94" s="28">
        <v>13.912768380000001</v>
      </c>
      <c r="E94" s="24">
        <v>14.15798158</v>
      </c>
      <c r="F94" s="18">
        <v>14.21431276</v>
      </c>
      <c r="G94" s="18">
        <v>19.71039815</v>
      </c>
      <c r="H94" s="18">
        <v>11.20266133</v>
      </c>
    </row>
    <row r="95" spans="1:8" ht="14.1" customHeight="1" x14ac:dyDescent="0.2">
      <c r="C95" s="17" t="s">
        <v>10</v>
      </c>
      <c r="D95" s="29">
        <v>26197.778587549998</v>
      </c>
      <c r="E95" s="29">
        <v>27322.416721500002</v>
      </c>
      <c r="F95" s="29">
        <v>27532.799398079998</v>
      </c>
      <c r="G95" s="26">
        <v>27899.092232349998</v>
      </c>
      <c r="H95" s="34">
        <v>28345.61779172</v>
      </c>
    </row>
    <row r="96" spans="1:8" ht="18.75" customHeight="1" x14ac:dyDescent="0.2">
      <c r="C96" s="2" t="s">
        <v>97</v>
      </c>
      <c r="D96" s="8"/>
      <c r="E96" s="8"/>
      <c r="F96" s="8"/>
      <c r="G96" s="8"/>
      <c r="H96" s="8"/>
    </row>
    <row r="97" spans="3:8" ht="12.75" customHeight="1" x14ac:dyDescent="0.2">
      <c r="C97" s="2" t="s">
        <v>11</v>
      </c>
      <c r="D97" s="8"/>
      <c r="E97" s="8"/>
      <c r="F97" s="8"/>
      <c r="G97" s="8"/>
      <c r="H97" s="8"/>
    </row>
    <row r="98" spans="3:8" ht="12.75" customHeight="1" x14ac:dyDescent="0.2">
      <c r="C98" s="2" t="s">
        <v>12</v>
      </c>
      <c r="D98" s="8"/>
      <c r="E98" s="8"/>
      <c r="F98" s="8"/>
      <c r="G98" s="8"/>
      <c r="H98" s="8"/>
    </row>
    <row r="99" spans="3:8" ht="12.75" customHeight="1" x14ac:dyDescent="0.2">
      <c r="C99" s="4" t="s">
        <v>100</v>
      </c>
      <c r="D99" s="8"/>
      <c r="E99" s="8"/>
      <c r="F99" s="8"/>
      <c r="G99" s="8"/>
      <c r="H99" s="8"/>
    </row>
    <row r="100" spans="3:8" ht="12.75" customHeight="1" x14ac:dyDescent="0.2">
      <c r="C100" s="2" t="s">
        <v>13</v>
      </c>
      <c r="F100" s="8"/>
      <c r="G100" s="8"/>
      <c r="H100" s="8"/>
    </row>
    <row r="101" spans="3:8" ht="9.75" customHeight="1" x14ac:dyDescent="0.2">
      <c r="F101" s="8"/>
      <c r="G101" s="8"/>
      <c r="H101" s="8"/>
    </row>
    <row r="102" spans="3:8" x14ac:dyDescent="0.2">
      <c r="F102" s="8"/>
      <c r="G102" s="8"/>
      <c r="H102" s="8"/>
    </row>
    <row r="106" spans="3:8" ht="10.5" customHeight="1" x14ac:dyDescent="0.2"/>
  </sheetData>
  <mergeCells count="6">
    <mergeCell ref="C3:H3"/>
    <mergeCell ref="C2:H2"/>
    <mergeCell ref="C1:H1"/>
    <mergeCell ref="C5:C7"/>
    <mergeCell ref="D6:G6"/>
    <mergeCell ref="D5:H5"/>
  </mergeCells>
  <printOptions horizontalCentered="1" verticalCentered="1"/>
  <pageMargins left="0.82677165354330717" right="0.82677165354330717" top="0.39370078740157483" bottom="0.39370078740157483" header="0" footer="0"/>
  <pageSetup paperSize="120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RODRIGUEZ</dc:creator>
  <cp:lastModifiedBy>JAHAYRA LOW</cp:lastModifiedBy>
  <cp:lastPrinted>2026-06-02T14:28:41Z</cp:lastPrinted>
  <dcterms:created xsi:type="dcterms:W3CDTF">2021-02-10T19:19:37Z</dcterms:created>
  <dcterms:modified xsi:type="dcterms:W3CDTF">2026-06-02T14:28:54Z</dcterms:modified>
</cp:coreProperties>
</file>